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1580" windowHeight="6036"/>
  </bookViews>
  <sheets>
    <sheet name="Analyse" sheetId="8" r:id="rId1"/>
    <sheet name="Muster" sheetId="7" r:id="rId2"/>
    <sheet name="Tabelle2" sheetId="2" r:id="rId3"/>
    <sheet name="Tabelle3" sheetId="3" r:id="rId4"/>
  </sheets>
  <calcPr calcId="124519"/>
</workbook>
</file>

<file path=xl/calcChain.xml><?xml version="1.0" encoding="utf-8"?>
<calcChain xmlns="http://schemas.openxmlformats.org/spreadsheetml/2006/main">
  <c r="N28" i="8"/>
  <c r="M28"/>
  <c r="L28"/>
  <c r="K28"/>
  <c r="J28"/>
  <c r="I28"/>
  <c r="H28"/>
  <c r="G28"/>
  <c r="F28"/>
  <c r="N27"/>
  <c r="M27"/>
  <c r="L27"/>
  <c r="K27"/>
  <c r="J27"/>
  <c r="I27"/>
  <c r="H27"/>
  <c r="G27"/>
  <c r="F27"/>
  <c r="N26"/>
  <c r="M26"/>
  <c r="L26"/>
  <c r="K26"/>
  <c r="J26"/>
  <c r="I26"/>
  <c r="H26"/>
  <c r="G26"/>
  <c r="F26"/>
  <c r="N25"/>
  <c r="M25"/>
  <c r="L25"/>
  <c r="K25"/>
  <c r="J25"/>
  <c r="I25"/>
  <c r="H25"/>
  <c r="G25"/>
  <c r="F25"/>
  <c r="N24"/>
  <c r="M24"/>
  <c r="L24"/>
  <c r="K24"/>
  <c r="J24"/>
  <c r="I24"/>
  <c r="H24"/>
  <c r="G24"/>
  <c r="F24"/>
  <c r="N23"/>
  <c r="M23"/>
  <c r="L23"/>
  <c r="K23"/>
  <c r="J23"/>
  <c r="I23"/>
  <c r="H23"/>
  <c r="G23"/>
  <c r="F23"/>
  <c r="N22"/>
  <c r="M22"/>
  <c r="L22"/>
  <c r="K22"/>
  <c r="J22"/>
  <c r="I22"/>
  <c r="H22"/>
  <c r="G22"/>
  <c r="F22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N19"/>
  <c r="M19"/>
  <c r="L19"/>
  <c r="K19"/>
  <c r="J19"/>
  <c r="I19"/>
  <c r="H19"/>
  <c r="G19"/>
  <c r="F19"/>
  <c r="N18"/>
  <c r="M18"/>
  <c r="L18"/>
  <c r="K18"/>
  <c r="J18"/>
  <c r="I18"/>
  <c r="H18"/>
  <c r="G18"/>
  <c r="F18"/>
  <c r="N17"/>
  <c r="M17"/>
  <c r="L17"/>
  <c r="K17"/>
  <c r="J17"/>
  <c r="I17"/>
  <c r="H17"/>
  <c r="G17"/>
  <c r="F17"/>
  <c r="N16"/>
  <c r="M16"/>
  <c r="L16"/>
  <c r="K16"/>
  <c r="J16"/>
  <c r="I16"/>
  <c r="H16"/>
  <c r="G16"/>
  <c r="F16"/>
  <c r="N15"/>
  <c r="M15"/>
  <c r="L15"/>
  <c r="K15"/>
  <c r="J15"/>
  <c r="I15"/>
  <c r="H15"/>
  <c r="G15"/>
  <c r="F15"/>
  <c r="N14"/>
  <c r="M14"/>
  <c r="L14"/>
  <c r="K14"/>
  <c r="J14"/>
  <c r="I14"/>
  <c r="H14"/>
  <c r="G14"/>
  <c r="F14"/>
  <c r="N13"/>
  <c r="M13"/>
  <c r="L13"/>
  <c r="K13"/>
  <c r="J13"/>
  <c r="I13"/>
  <c r="H13"/>
  <c r="G13"/>
  <c r="F13"/>
  <c r="N12"/>
  <c r="M12"/>
  <c r="L12"/>
  <c r="K12"/>
  <c r="J12"/>
  <c r="I12"/>
  <c r="H12"/>
  <c r="G12"/>
  <c r="F12"/>
  <c r="N11"/>
  <c r="M11"/>
  <c r="L11"/>
  <c r="K11"/>
  <c r="J11"/>
  <c r="I11"/>
  <c r="H11"/>
  <c r="G11"/>
  <c r="F11"/>
  <c r="N10"/>
  <c r="M10"/>
  <c r="L10"/>
  <c r="K10"/>
  <c r="J10"/>
  <c r="I10"/>
  <c r="H10"/>
  <c r="G10"/>
  <c r="F10"/>
  <c r="N9"/>
  <c r="M9"/>
  <c r="L9"/>
  <c r="K9"/>
  <c r="J9"/>
  <c r="I9"/>
  <c r="H9"/>
  <c r="G9"/>
  <c r="F9"/>
  <c r="N8"/>
  <c r="M8"/>
  <c r="L8"/>
  <c r="K8"/>
  <c r="J8"/>
  <c r="I8"/>
  <c r="H8"/>
  <c r="G8"/>
  <c r="F8"/>
  <c r="N7"/>
  <c r="M7"/>
  <c r="L7"/>
  <c r="K7"/>
  <c r="J7"/>
  <c r="I7"/>
  <c r="H7"/>
  <c r="G7"/>
  <c r="F7"/>
  <c r="M11" i="7"/>
  <c r="M10"/>
  <c r="M9"/>
  <c r="M8"/>
  <c r="M7"/>
  <c r="M6"/>
  <c r="L11"/>
  <c r="L10"/>
  <c r="L9"/>
  <c r="L8"/>
  <c r="L7"/>
  <c r="L6"/>
  <c r="K11"/>
  <c r="K10"/>
  <c r="K9"/>
  <c r="K8"/>
  <c r="K7"/>
  <c r="K6"/>
  <c r="J11"/>
  <c r="J10"/>
  <c r="J9"/>
  <c r="J8"/>
  <c r="J7"/>
  <c r="J6"/>
  <c r="I11"/>
  <c r="I10"/>
  <c r="I9"/>
  <c r="I8"/>
  <c r="I7"/>
  <c r="I6"/>
  <c r="H11"/>
  <c r="H10"/>
  <c r="H9"/>
  <c r="H8"/>
  <c r="H7"/>
  <c r="H6"/>
  <c r="G11"/>
  <c r="G10"/>
  <c r="G9"/>
  <c r="G8"/>
  <c r="G7"/>
  <c r="G6"/>
  <c r="F11"/>
  <c r="F10"/>
  <c r="F9"/>
  <c r="F8"/>
  <c r="F7"/>
  <c r="F6"/>
  <c r="E11"/>
  <c r="E10"/>
  <c r="E9"/>
  <c r="E8"/>
  <c r="E7"/>
  <c r="E6"/>
  <c r="E24" i="8"/>
  <c r="E23"/>
  <c r="E22"/>
  <c r="E21"/>
  <c r="E20"/>
  <c r="E19"/>
  <c r="E18"/>
  <c r="E17"/>
  <c r="E16"/>
  <c r="E15"/>
  <c r="E14"/>
  <c r="E13"/>
  <c r="E12"/>
  <c r="E11"/>
  <c r="E10"/>
  <c r="E9"/>
  <c r="E7"/>
  <c r="E8"/>
  <c r="E25"/>
  <c r="E26"/>
  <c r="E27"/>
  <c r="E28"/>
  <c r="D11" i="7"/>
  <c r="D10"/>
  <c r="D9"/>
  <c r="D8"/>
  <c r="D7"/>
  <c r="D6"/>
</calcChain>
</file>

<file path=xl/sharedStrings.xml><?xml version="1.0" encoding="utf-8"?>
<sst xmlns="http://schemas.openxmlformats.org/spreadsheetml/2006/main" count="89" uniqueCount="45">
  <si>
    <t>TM-Ertrag</t>
  </si>
  <si>
    <t>Probenangaben</t>
  </si>
  <si>
    <t>Sorte A</t>
  </si>
  <si>
    <t>Sorte B</t>
  </si>
  <si>
    <t>Sorte C</t>
  </si>
  <si>
    <t>Sorte D</t>
  </si>
  <si>
    <t>Sorte E</t>
  </si>
  <si>
    <t>Sorte F</t>
  </si>
  <si>
    <t>Proben</t>
  </si>
  <si>
    <r>
      <t>Erwartungswerte</t>
    </r>
    <r>
      <rPr>
        <sz val="14"/>
        <color indexed="8"/>
        <rFont val="Times New Roman"/>
        <family val="1"/>
      </rPr>
      <t xml:space="preserve"> (dienen als Feld-Info, Laborwerte sind erst von der Silage notwendig),</t>
    </r>
  </si>
  <si>
    <t xml:space="preserve">TM-Gehalt </t>
  </si>
  <si>
    <t>Korn</t>
  </si>
  <si>
    <t>Restpflanze</t>
  </si>
  <si>
    <t xml:space="preserve">Reifeindex </t>
  </si>
  <si>
    <t>Rohfaser-</t>
  </si>
  <si>
    <t>gehalt</t>
  </si>
  <si>
    <t>Stärke-</t>
  </si>
  <si>
    <t>NEL-</t>
  </si>
  <si>
    <t>Ertrag</t>
  </si>
  <si>
    <t>Methan-</t>
  </si>
  <si>
    <t>ertrag</t>
  </si>
  <si>
    <t>Silomais-</t>
  </si>
  <si>
    <t>b. 30 % TM</t>
  </si>
  <si>
    <t>FS-Ertrag</t>
  </si>
  <si>
    <t>Reifeverhältnis</t>
  </si>
  <si>
    <t>%</t>
  </si>
  <si>
    <r>
      <t>MJ kg TM</t>
    </r>
    <r>
      <rPr>
        <vertAlign val="superscript"/>
        <sz val="14"/>
        <color indexed="48"/>
        <rFont val="Times New Roman"/>
        <family val="1"/>
      </rPr>
      <t>-1</t>
    </r>
  </si>
  <si>
    <r>
      <t>dt ha</t>
    </r>
    <r>
      <rPr>
        <vertAlign val="superscript"/>
        <sz val="14"/>
        <rFont val="Times New Roman"/>
        <family val="1"/>
      </rPr>
      <t>-1</t>
    </r>
  </si>
  <si>
    <r>
      <t>GJ ha</t>
    </r>
    <r>
      <rPr>
        <vertAlign val="superscript"/>
        <sz val="14"/>
        <rFont val="Times New Roman"/>
        <family val="1"/>
      </rPr>
      <t>-1</t>
    </r>
  </si>
  <si>
    <r>
      <t>m</t>
    </r>
    <r>
      <rPr>
        <vertAlign val="superscript"/>
        <sz val="14"/>
        <rFont val="Times New Roman"/>
        <family val="1"/>
      </rPr>
      <t xml:space="preserve">3 </t>
    </r>
    <r>
      <rPr>
        <sz val="14"/>
        <rFont val="Times New Roman"/>
        <family val="1"/>
      </rPr>
      <t>ha</t>
    </r>
    <r>
      <rPr>
        <vertAlign val="superscript"/>
        <sz val="14"/>
        <rFont val="Times New Roman"/>
        <family val="1"/>
      </rPr>
      <t>-1</t>
    </r>
  </si>
  <si>
    <t>ges. Pflanze</t>
  </si>
  <si>
    <t>SRI</t>
  </si>
  <si>
    <t>maximal</t>
  </si>
  <si>
    <t>umsetzbare</t>
  </si>
  <si>
    <t>Energie</t>
  </si>
  <si>
    <t>Netto-</t>
  </si>
  <si>
    <t>energie</t>
  </si>
  <si>
    <t xml:space="preserve">TM im Korn/TM der </t>
  </si>
  <si>
    <t>Restpflanze (SRI)</t>
  </si>
  <si>
    <r>
      <t>t ha</t>
    </r>
    <r>
      <rPr>
        <vertAlign val="superscript"/>
        <sz val="14"/>
        <rFont val="Times New Roman"/>
        <family val="1"/>
      </rPr>
      <t>-1</t>
    </r>
  </si>
  <si>
    <t>Pflanze</t>
  </si>
  <si>
    <r>
      <t xml:space="preserve">Tabelle 1: </t>
    </r>
    <r>
      <rPr>
        <sz val="14"/>
        <rFont val="Times New Roman"/>
        <family val="1"/>
      </rPr>
      <t>Qualitäts- und Ertragsprognose von Siliermais nach der K/R-Methode</t>
    </r>
    <r>
      <rPr>
        <sz val="12"/>
        <rFont val="Times New Roman"/>
        <family val="1"/>
      </rPr>
      <t xml:space="preserve">  (Amler 2009)</t>
    </r>
  </si>
  <si>
    <t xml:space="preserve">         Probenangaben</t>
  </si>
  <si>
    <t xml:space="preserve">               Erwartungswerte</t>
  </si>
  <si>
    <t>Tabelle 1: Qualitäts- und Ertragsprognose von Siliermais nach der K/R-Methode  (Amler 2009)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</si>
</sst>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"/>
    <numFmt numFmtId="166" formatCode="0.000000"/>
    <numFmt numFmtId="167" formatCode="0.0000"/>
    <numFmt numFmtId="168" formatCode="0.000"/>
  </numFmts>
  <fonts count="21">
    <font>
      <sz val="10"/>
      <name val="Arial"/>
    </font>
    <font>
      <sz val="12"/>
      <name val="Arial"/>
    </font>
    <font>
      <sz val="10"/>
      <color indexed="12"/>
      <name val="Arial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12"/>
      <name val="Times New Roman"/>
      <family val="1"/>
    </font>
    <font>
      <sz val="14"/>
      <name val="Arial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4"/>
      <color indexed="48"/>
      <name val="Times New Roman"/>
      <family val="1"/>
    </font>
    <font>
      <vertAlign val="superscript"/>
      <sz val="14"/>
      <color indexed="48"/>
      <name val="Times New Roman"/>
      <family val="1"/>
    </font>
    <font>
      <vertAlign val="superscript"/>
      <sz val="14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6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/>
    <xf numFmtId="2" fontId="0" fillId="0" borderId="0" xfId="0" applyNumberFormat="1" applyAlignment="1">
      <alignment horizontal="center"/>
    </xf>
    <xf numFmtId="0" fontId="4" fillId="0" borderId="1" xfId="0" applyFont="1" applyBorder="1" applyAlignment="1" applyProtection="1">
      <alignment horizontal="center"/>
      <protection hidden="1"/>
    </xf>
    <xf numFmtId="0" fontId="7" fillId="0" borderId="1" xfId="0" applyFont="1" applyBorder="1"/>
    <xf numFmtId="0" fontId="4" fillId="0" borderId="1" xfId="0" applyFont="1" applyBorder="1"/>
    <xf numFmtId="0" fontId="6" fillId="0" borderId="1" xfId="0" applyFont="1" applyBorder="1" applyAlignment="1" applyProtection="1">
      <alignment horizontal="center"/>
      <protection hidden="1"/>
    </xf>
    <xf numFmtId="0" fontId="8" fillId="0" borderId="1" xfId="0" applyFont="1" applyBorder="1"/>
    <xf numFmtId="0" fontId="4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" xfId="0" applyFont="1" applyBorder="1"/>
    <xf numFmtId="2" fontId="5" fillId="0" borderId="1" xfId="0" applyNumberFormat="1" applyFont="1" applyBorder="1"/>
    <xf numFmtId="2" fontId="3" fillId="0" borderId="4" xfId="0" applyNumberFormat="1" applyFont="1" applyBorder="1"/>
    <xf numFmtId="0" fontId="9" fillId="0" borderId="1" xfId="0" applyFont="1" applyBorder="1"/>
    <xf numFmtId="0" fontId="12" fillId="0" borderId="0" xfId="0" applyFont="1"/>
    <xf numFmtId="0" fontId="3" fillId="0" borderId="4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9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4" fillId="0" borderId="14" xfId="0" applyFont="1" applyBorder="1"/>
    <xf numFmtId="0" fontId="4" fillId="0" borderId="15" xfId="0" applyFont="1" applyBorder="1"/>
    <xf numFmtId="0" fontId="9" fillId="2" borderId="16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 applyProtection="1">
      <alignment horizontal="center"/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/>
    <xf numFmtId="164" fontId="3" fillId="0" borderId="4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9" fillId="2" borderId="12" xfId="0" applyNumberFormat="1" applyFont="1" applyFill="1" applyBorder="1" applyAlignment="1" applyProtection="1">
      <alignment horizontal="center"/>
      <protection locked="0"/>
    </xf>
    <xf numFmtId="164" fontId="9" fillId="2" borderId="20" xfId="0" applyNumberFormat="1" applyFont="1" applyFill="1" applyBorder="1" applyAlignment="1" applyProtection="1">
      <alignment horizontal="center"/>
      <protection locked="0"/>
    </xf>
    <xf numFmtId="164" fontId="10" fillId="2" borderId="12" xfId="0" applyNumberFormat="1" applyFont="1" applyFill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 applyProtection="1">
      <alignment horizontal="center"/>
      <protection locked="0"/>
    </xf>
    <xf numFmtId="164" fontId="9" fillId="2" borderId="13" xfId="0" applyNumberFormat="1" applyFont="1" applyFill="1" applyBorder="1" applyAlignment="1" applyProtection="1">
      <alignment horizontal="center"/>
      <protection locked="0"/>
    </xf>
    <xf numFmtId="164" fontId="9" fillId="2" borderId="2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8" fontId="16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164" fontId="11" fillId="2" borderId="37" xfId="0" applyNumberFormat="1" applyFont="1" applyFill="1" applyBorder="1" applyAlignment="1" applyProtection="1">
      <alignment horizontal="center"/>
      <protection hidden="1"/>
    </xf>
    <xf numFmtId="1" fontId="10" fillId="2" borderId="37" xfId="0" applyNumberFormat="1" applyFont="1" applyFill="1" applyBorder="1" applyAlignment="1" applyProtection="1">
      <alignment horizontal="center"/>
      <protection hidden="1"/>
    </xf>
    <xf numFmtId="164" fontId="11" fillId="2" borderId="39" xfId="0" applyNumberFormat="1" applyFont="1" applyFill="1" applyBorder="1" applyAlignment="1" applyProtection="1">
      <alignment horizontal="center"/>
      <protection hidden="1"/>
    </xf>
    <xf numFmtId="1" fontId="10" fillId="2" borderId="39" xfId="0" applyNumberFormat="1" applyFont="1" applyFill="1" applyBorder="1" applyAlignment="1" applyProtection="1">
      <alignment horizontal="center"/>
      <protection hidden="1"/>
    </xf>
    <xf numFmtId="164" fontId="11" fillId="2" borderId="41" xfId="0" applyNumberFormat="1" applyFont="1" applyFill="1" applyBorder="1" applyAlignment="1" applyProtection="1">
      <alignment horizontal="center"/>
      <protection hidden="1"/>
    </xf>
    <xf numFmtId="1" fontId="10" fillId="2" borderId="41" xfId="0" applyNumberFormat="1" applyFont="1" applyFill="1" applyBorder="1" applyAlignment="1" applyProtection="1">
      <alignment horizontal="center"/>
      <protection hidden="1"/>
    </xf>
    <xf numFmtId="2" fontId="4" fillId="0" borderId="4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1" fontId="9" fillId="2" borderId="45" xfId="0" applyNumberFormat="1" applyFont="1" applyFill="1" applyBorder="1" applyAlignment="1" applyProtection="1">
      <alignment horizontal="center"/>
      <protection locked="0"/>
    </xf>
    <xf numFmtId="1" fontId="9" fillId="2" borderId="43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1" fontId="9" fillId="2" borderId="49" xfId="0" applyNumberFormat="1" applyFont="1" applyFill="1" applyBorder="1" applyAlignment="1" applyProtection="1">
      <alignment horizontal="center"/>
      <protection locked="0"/>
    </xf>
    <xf numFmtId="1" fontId="9" fillId="2" borderId="35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Border="1"/>
    <xf numFmtId="2" fontId="4" fillId="0" borderId="58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hidden="1"/>
    </xf>
    <xf numFmtId="2" fontId="4" fillId="0" borderId="52" xfId="0" applyNumberFormat="1" applyFont="1" applyBorder="1" applyAlignment="1">
      <alignment horizont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7" fillId="0" borderId="68" xfId="0" applyFont="1" applyBorder="1" applyAlignment="1" applyProtection="1">
      <alignment horizontal="center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/>
      <protection hidden="1"/>
    </xf>
    <xf numFmtId="0" fontId="7" fillId="0" borderId="34" xfId="0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 vertical="center"/>
    </xf>
    <xf numFmtId="164" fontId="11" fillId="2" borderId="36" xfId="0" applyNumberFormat="1" applyFont="1" applyFill="1" applyBorder="1" applyAlignment="1" applyProtection="1">
      <alignment horizontal="center"/>
      <protection hidden="1"/>
    </xf>
    <xf numFmtId="164" fontId="11" fillId="2" borderId="38" xfId="0" applyNumberFormat="1" applyFont="1" applyFill="1" applyBorder="1" applyAlignment="1" applyProtection="1">
      <alignment horizontal="center"/>
      <protection hidden="1"/>
    </xf>
    <xf numFmtId="164" fontId="11" fillId="2" borderId="40" xfId="0" applyNumberFormat="1" applyFont="1" applyFill="1" applyBorder="1" applyAlignment="1" applyProtection="1">
      <alignment horizontal="center"/>
      <protection hidden="1"/>
    </xf>
    <xf numFmtId="164" fontId="9" fillId="2" borderId="44" xfId="0" applyNumberFormat="1" applyFont="1" applyFill="1" applyBorder="1" applyAlignment="1" applyProtection="1">
      <alignment horizontal="center"/>
      <protection locked="0"/>
    </xf>
    <xf numFmtId="164" fontId="9" fillId="2" borderId="48" xfId="0" applyNumberFormat="1" applyFont="1" applyFill="1" applyBorder="1" applyAlignment="1" applyProtection="1">
      <alignment horizontal="center"/>
      <protection locked="0"/>
    </xf>
    <xf numFmtId="164" fontId="10" fillId="2" borderId="36" xfId="0" applyNumberFormat="1" applyFont="1" applyFill="1" applyBorder="1" applyAlignment="1" applyProtection="1">
      <alignment horizontal="center"/>
      <protection locked="0"/>
    </xf>
    <xf numFmtId="164" fontId="10" fillId="2" borderId="70" xfId="0" applyNumberFormat="1" applyFont="1" applyFill="1" applyBorder="1" applyAlignment="1" applyProtection="1">
      <alignment horizontal="center"/>
      <protection hidden="1"/>
    </xf>
    <xf numFmtId="164" fontId="10" fillId="2" borderId="38" xfId="0" applyNumberFormat="1" applyFont="1" applyFill="1" applyBorder="1" applyAlignment="1" applyProtection="1">
      <alignment horizontal="center"/>
      <protection locked="0"/>
    </xf>
    <xf numFmtId="164" fontId="10" fillId="2" borderId="71" xfId="0" applyNumberFormat="1" applyFont="1" applyFill="1" applyBorder="1" applyAlignment="1" applyProtection="1">
      <alignment horizontal="center"/>
      <protection hidden="1"/>
    </xf>
    <xf numFmtId="164" fontId="10" fillId="2" borderId="40" xfId="0" applyNumberFormat="1" applyFont="1" applyFill="1" applyBorder="1" applyAlignment="1" applyProtection="1">
      <alignment horizontal="center"/>
      <protection locked="0"/>
    </xf>
    <xf numFmtId="164" fontId="11" fillId="2" borderId="70" xfId="0" applyNumberFormat="1" applyFont="1" applyFill="1" applyBorder="1" applyAlignment="1" applyProtection="1">
      <alignment horizontal="center"/>
      <protection hidden="1"/>
    </xf>
    <xf numFmtId="164" fontId="11" fillId="2" borderId="71" xfId="0" applyNumberFormat="1" applyFont="1" applyFill="1" applyBorder="1" applyAlignment="1" applyProtection="1">
      <alignment horizontal="center"/>
      <protection hidden="1"/>
    </xf>
    <xf numFmtId="164" fontId="10" fillId="2" borderId="36" xfId="0" applyNumberFormat="1" applyFont="1" applyFill="1" applyBorder="1" applyAlignment="1" applyProtection="1">
      <alignment horizontal="center"/>
      <protection hidden="1"/>
    </xf>
    <xf numFmtId="164" fontId="10" fillId="2" borderId="37" xfId="0" applyNumberFormat="1" applyFont="1" applyFill="1" applyBorder="1" applyAlignment="1" applyProtection="1">
      <alignment horizontal="center"/>
      <protection hidden="1"/>
    </xf>
    <xf numFmtId="1" fontId="10" fillId="2" borderId="70" xfId="0" applyNumberFormat="1" applyFont="1" applyFill="1" applyBorder="1" applyAlignment="1" applyProtection="1">
      <alignment horizontal="center"/>
      <protection hidden="1"/>
    </xf>
    <xf numFmtId="164" fontId="10" fillId="2" borderId="38" xfId="0" applyNumberFormat="1" applyFont="1" applyFill="1" applyBorder="1" applyAlignment="1" applyProtection="1">
      <alignment horizontal="center"/>
      <protection hidden="1"/>
    </xf>
    <xf numFmtId="164" fontId="10" fillId="2" borderId="39" xfId="0" applyNumberFormat="1" applyFont="1" applyFill="1" applyBorder="1" applyAlignment="1" applyProtection="1">
      <alignment horizontal="center"/>
      <protection hidden="1"/>
    </xf>
    <xf numFmtId="1" fontId="10" fillId="2" borderId="71" xfId="0" applyNumberFormat="1" applyFont="1" applyFill="1" applyBorder="1" applyAlignment="1" applyProtection="1">
      <alignment horizontal="center"/>
      <protection hidden="1"/>
    </xf>
    <xf numFmtId="164" fontId="10" fillId="2" borderId="72" xfId="0" applyNumberFormat="1" applyFont="1" applyFill="1" applyBorder="1" applyAlignment="1" applyProtection="1">
      <alignment horizontal="center"/>
      <protection hidden="1"/>
    </xf>
    <xf numFmtId="164" fontId="11" fillId="2" borderId="72" xfId="0" applyNumberFormat="1" applyFont="1" applyFill="1" applyBorder="1" applyAlignment="1" applyProtection="1">
      <alignment horizontal="center"/>
      <protection hidden="1"/>
    </xf>
    <xf numFmtId="164" fontId="10" fillId="2" borderId="40" xfId="0" applyNumberFormat="1" applyFont="1" applyFill="1" applyBorder="1" applyAlignment="1" applyProtection="1">
      <alignment horizontal="center"/>
      <protection hidden="1"/>
    </xf>
    <xf numFmtId="164" fontId="10" fillId="2" borderId="41" xfId="0" applyNumberFormat="1" applyFont="1" applyFill="1" applyBorder="1" applyAlignment="1" applyProtection="1">
      <alignment horizontal="center"/>
      <protection hidden="1"/>
    </xf>
    <xf numFmtId="1" fontId="10" fillId="2" borderId="72" xfId="0" applyNumberFormat="1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0" fontId="18" fillId="0" borderId="0" xfId="0" applyFont="1"/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8" fontId="19" fillId="0" borderId="0" xfId="0" applyNumberFormat="1" applyFont="1" applyAlignment="1">
      <alignment horizontal="right" vertical="center"/>
    </xf>
    <xf numFmtId="164" fontId="12" fillId="0" borderId="0" xfId="0" applyNumberFormat="1" applyFont="1" applyAlignment="1" applyProtection="1">
      <alignment horizontal="center"/>
      <protection hidden="1"/>
    </xf>
    <xf numFmtId="164" fontId="19" fillId="0" borderId="0" xfId="0" applyNumberFormat="1" applyFont="1" applyAlignment="1">
      <alignment horizontal="center" vertical="center"/>
    </xf>
    <xf numFmtId="164" fontId="9" fillId="2" borderId="50" xfId="0" applyNumberFormat="1" applyFont="1" applyFill="1" applyBorder="1" applyAlignment="1" applyProtection="1">
      <alignment horizontal="center"/>
      <protection hidden="1"/>
    </xf>
    <xf numFmtId="164" fontId="20" fillId="2" borderId="36" xfId="0" applyNumberFormat="1" applyFont="1" applyFill="1" applyBorder="1" applyAlignment="1" applyProtection="1">
      <alignment horizontal="center"/>
      <protection hidden="1"/>
    </xf>
    <xf numFmtId="164" fontId="20" fillId="2" borderId="59" xfId="0" applyNumberFormat="1" applyFont="1" applyFill="1" applyBorder="1" applyAlignment="1" applyProtection="1">
      <alignment horizontal="center"/>
      <protection hidden="1"/>
    </xf>
    <xf numFmtId="164" fontId="20" fillId="2" borderId="37" xfId="0" applyNumberFormat="1" applyFont="1" applyFill="1" applyBorder="1" applyAlignment="1" applyProtection="1">
      <alignment horizontal="center"/>
      <protection hidden="1"/>
    </xf>
    <xf numFmtId="164" fontId="20" fillId="2" borderId="62" xfId="0" applyNumberFormat="1" applyFont="1" applyFill="1" applyBorder="1" applyAlignment="1" applyProtection="1">
      <alignment horizontal="center"/>
      <protection hidden="1"/>
    </xf>
    <xf numFmtId="164" fontId="9" fillId="2" borderId="66" xfId="0" applyNumberFormat="1" applyFont="1" applyFill="1" applyBorder="1" applyAlignment="1" applyProtection="1">
      <alignment horizontal="center"/>
      <protection hidden="1"/>
    </xf>
    <xf numFmtId="164" fontId="9" fillId="2" borderId="59" xfId="0" applyNumberFormat="1" applyFont="1" applyFill="1" applyBorder="1" applyAlignment="1" applyProtection="1">
      <alignment horizontal="center"/>
      <protection hidden="1"/>
    </xf>
    <xf numFmtId="1" fontId="9" fillId="2" borderId="37" xfId="0" applyNumberFormat="1" applyFont="1" applyFill="1" applyBorder="1" applyAlignment="1" applyProtection="1">
      <alignment horizontal="center"/>
      <protection hidden="1"/>
    </xf>
    <xf numFmtId="1" fontId="9" fillId="2" borderId="62" xfId="0" applyNumberFormat="1" applyFont="1" applyFill="1" applyBorder="1" applyAlignment="1" applyProtection="1">
      <alignment horizontal="center"/>
      <protection hidden="1"/>
    </xf>
    <xf numFmtId="164" fontId="9" fillId="2" borderId="45" xfId="0" applyNumberFormat="1" applyFont="1" applyFill="1" applyBorder="1" applyAlignment="1" applyProtection="1">
      <alignment horizontal="center"/>
      <protection locked="0"/>
    </xf>
    <xf numFmtId="164" fontId="9" fillId="2" borderId="51" xfId="0" applyNumberFormat="1" applyFont="1" applyFill="1" applyBorder="1" applyAlignment="1" applyProtection="1">
      <alignment horizontal="center"/>
      <protection hidden="1"/>
    </xf>
    <xf numFmtId="164" fontId="20" fillId="2" borderId="38" xfId="0" applyNumberFormat="1" applyFont="1" applyFill="1" applyBorder="1" applyAlignment="1" applyProtection="1">
      <alignment horizontal="center"/>
      <protection hidden="1"/>
    </xf>
    <xf numFmtId="164" fontId="20" fillId="2" borderId="60" xfId="0" applyNumberFormat="1" applyFont="1" applyFill="1" applyBorder="1" applyAlignment="1" applyProtection="1">
      <alignment horizontal="center"/>
      <protection hidden="1"/>
    </xf>
    <xf numFmtId="164" fontId="20" fillId="2" borderId="39" xfId="0" applyNumberFormat="1" applyFont="1" applyFill="1" applyBorder="1" applyAlignment="1" applyProtection="1">
      <alignment horizontal="center"/>
      <protection hidden="1"/>
    </xf>
    <xf numFmtId="164" fontId="20" fillId="2" borderId="63" xfId="0" applyNumberFormat="1" applyFont="1" applyFill="1" applyBorder="1" applyAlignment="1" applyProtection="1">
      <alignment horizontal="center"/>
      <protection hidden="1"/>
    </xf>
    <xf numFmtId="164" fontId="9" fillId="2" borderId="67" xfId="0" applyNumberFormat="1" applyFont="1" applyFill="1" applyBorder="1" applyAlignment="1" applyProtection="1">
      <alignment horizontal="center"/>
      <protection hidden="1"/>
    </xf>
    <xf numFmtId="164" fontId="9" fillId="2" borderId="60" xfId="0" applyNumberFormat="1" applyFont="1" applyFill="1" applyBorder="1" applyAlignment="1" applyProtection="1">
      <alignment horizontal="center"/>
      <protection hidden="1"/>
    </xf>
    <xf numFmtId="1" fontId="9" fillId="2" borderId="39" xfId="0" applyNumberFormat="1" applyFont="1" applyFill="1" applyBorder="1" applyAlignment="1" applyProtection="1">
      <alignment horizontal="center"/>
      <protection hidden="1"/>
    </xf>
    <xf numFmtId="1" fontId="9" fillId="2" borderId="63" xfId="0" applyNumberFormat="1" applyFont="1" applyFill="1" applyBorder="1" applyAlignment="1" applyProtection="1">
      <alignment horizontal="center"/>
      <protection hidden="1"/>
    </xf>
    <xf numFmtId="164" fontId="9" fillId="2" borderId="43" xfId="0" applyNumberFormat="1" applyFont="1" applyFill="1" applyBorder="1" applyAlignment="1" applyProtection="1">
      <alignment horizontal="center"/>
      <protection locked="0"/>
    </xf>
    <xf numFmtId="164" fontId="9" fillId="2" borderId="52" xfId="0" applyNumberFormat="1" applyFont="1" applyFill="1" applyBorder="1" applyAlignment="1" applyProtection="1">
      <alignment horizontal="center"/>
      <protection hidden="1"/>
    </xf>
    <xf numFmtId="164" fontId="20" fillId="2" borderId="40" xfId="0" applyNumberFormat="1" applyFont="1" applyFill="1" applyBorder="1" applyAlignment="1" applyProtection="1">
      <alignment horizontal="center"/>
      <protection hidden="1"/>
    </xf>
    <xf numFmtId="164" fontId="20" fillId="2" borderId="58" xfId="0" applyNumberFormat="1" applyFont="1" applyFill="1" applyBorder="1" applyAlignment="1" applyProtection="1">
      <alignment horizontal="center"/>
      <protection hidden="1"/>
    </xf>
    <xf numFmtId="164" fontId="20" fillId="2" borderId="41" xfId="0" applyNumberFormat="1" applyFont="1" applyFill="1" applyBorder="1" applyAlignment="1" applyProtection="1">
      <alignment horizontal="center"/>
      <protection hidden="1"/>
    </xf>
    <xf numFmtId="164" fontId="20" fillId="2" borderId="61" xfId="0" applyNumberFormat="1" applyFont="1" applyFill="1" applyBorder="1" applyAlignment="1" applyProtection="1">
      <alignment horizontal="center"/>
      <protection hidden="1"/>
    </xf>
    <xf numFmtId="164" fontId="9" fillId="2" borderId="55" xfId="0" applyNumberFormat="1" applyFont="1" applyFill="1" applyBorder="1" applyAlignment="1" applyProtection="1">
      <alignment horizontal="center"/>
      <protection hidden="1"/>
    </xf>
    <xf numFmtId="164" fontId="9" fillId="2" borderId="58" xfId="0" applyNumberFormat="1" applyFont="1" applyFill="1" applyBorder="1" applyAlignment="1" applyProtection="1">
      <alignment horizontal="center"/>
      <protection hidden="1"/>
    </xf>
    <xf numFmtId="1" fontId="9" fillId="2" borderId="41" xfId="0" applyNumberFormat="1" applyFont="1" applyFill="1" applyBorder="1" applyAlignment="1" applyProtection="1">
      <alignment horizontal="center"/>
      <protection hidden="1"/>
    </xf>
    <xf numFmtId="1" fontId="9" fillId="2" borderId="61" xfId="0" applyNumberFormat="1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Protection="1">
      <protection locked="0"/>
    </xf>
    <xf numFmtId="1" fontId="10" fillId="2" borderId="44" xfId="0" applyNumberFormat="1" applyFont="1" applyFill="1" applyBorder="1" applyAlignment="1" applyProtection="1">
      <alignment horizontal="center"/>
      <protection locked="0"/>
    </xf>
    <xf numFmtId="1" fontId="10" fillId="2" borderId="48" xfId="0" applyNumberFormat="1" applyFont="1" applyFill="1" applyBorder="1" applyAlignment="1" applyProtection="1">
      <alignment horizontal="center"/>
      <protection locked="0"/>
    </xf>
    <xf numFmtId="164" fontId="10" fillId="2" borderId="44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RowHeight="15"/>
  <cols>
    <col min="1" max="1" width="16" style="4" customWidth="1"/>
    <col min="2" max="2" width="20.33203125" customWidth="1"/>
    <col min="3" max="3" width="9.77734375" style="64" customWidth="1"/>
    <col min="4" max="4" width="9.5546875" style="64" customWidth="1"/>
    <col min="5" max="5" width="11.44140625" style="5"/>
    <col min="6" max="6" width="13.21875" style="2" customWidth="1"/>
    <col min="7" max="7" width="10.77734375" style="2" customWidth="1"/>
    <col min="8" max="8" width="7.77734375" style="3" customWidth="1"/>
    <col min="9" max="9" width="14.5546875" style="3" customWidth="1"/>
    <col min="10" max="10" width="14.21875" style="3" customWidth="1"/>
    <col min="11" max="11" width="12.21875" customWidth="1"/>
    <col min="12" max="12" width="14.21875" customWidth="1"/>
    <col min="13" max="13" width="8.5546875" customWidth="1"/>
    <col min="14" max="14" width="9.77734375" customWidth="1"/>
  </cols>
  <sheetData>
    <row r="1" spans="1:14" ht="18">
      <c r="A1" s="183" t="s">
        <v>44</v>
      </c>
      <c r="B1" s="5"/>
      <c r="C1" s="5"/>
      <c r="D1" s="5"/>
      <c r="E1" s="2"/>
      <c r="G1" s="3"/>
    </row>
    <row r="3" spans="1:14" ht="21">
      <c r="A3" s="20"/>
      <c r="B3" s="18"/>
      <c r="C3" s="50" t="s">
        <v>1</v>
      </c>
      <c r="D3" s="51"/>
      <c r="E3" s="16" t="s">
        <v>9</v>
      </c>
      <c r="F3" s="6"/>
      <c r="G3" s="6"/>
      <c r="H3" s="7"/>
      <c r="I3" s="9"/>
      <c r="J3" s="7"/>
      <c r="K3" s="8"/>
      <c r="L3" s="10"/>
      <c r="M3" s="10"/>
      <c r="N3" s="15"/>
    </row>
    <row r="4" spans="1:14" s="1" customFormat="1" ht="18">
      <c r="A4" s="21" t="s">
        <v>8</v>
      </c>
      <c r="B4" s="30" t="s">
        <v>24</v>
      </c>
      <c r="C4" s="52" t="s">
        <v>10</v>
      </c>
      <c r="D4" s="53" t="s">
        <v>10</v>
      </c>
      <c r="E4" s="36" t="s">
        <v>21</v>
      </c>
      <c r="F4" s="11" t="s">
        <v>10</v>
      </c>
      <c r="G4" s="12" t="s">
        <v>14</v>
      </c>
      <c r="H4" s="13" t="s">
        <v>16</v>
      </c>
      <c r="I4" s="13" t="s">
        <v>33</v>
      </c>
      <c r="J4" s="13" t="s">
        <v>35</v>
      </c>
      <c r="K4" s="14" t="s">
        <v>0</v>
      </c>
      <c r="L4" s="24" t="s">
        <v>23</v>
      </c>
      <c r="M4" s="24" t="s">
        <v>17</v>
      </c>
      <c r="N4" s="25" t="s">
        <v>19</v>
      </c>
    </row>
    <row r="5" spans="1:14" s="1" customFormat="1" ht="18">
      <c r="A5" s="22"/>
      <c r="B5" s="31" t="s">
        <v>37</v>
      </c>
      <c r="C5" s="54" t="s">
        <v>11</v>
      </c>
      <c r="D5" s="55" t="s">
        <v>12</v>
      </c>
      <c r="E5" s="37" t="s">
        <v>13</v>
      </c>
      <c r="F5" s="38" t="s">
        <v>30</v>
      </c>
      <c r="G5" s="39" t="s">
        <v>15</v>
      </c>
      <c r="H5" s="40" t="s">
        <v>15</v>
      </c>
      <c r="I5" s="40" t="s">
        <v>34</v>
      </c>
      <c r="J5" s="40" t="s">
        <v>36</v>
      </c>
      <c r="K5" s="41"/>
      <c r="L5" s="42" t="s">
        <v>22</v>
      </c>
      <c r="M5" s="42" t="s">
        <v>18</v>
      </c>
      <c r="N5" s="43" t="s">
        <v>20</v>
      </c>
    </row>
    <row r="6" spans="1:14" s="1" customFormat="1" ht="20.399999999999999">
      <c r="A6" s="23"/>
      <c r="B6" s="49" t="s">
        <v>38</v>
      </c>
      <c r="C6" s="56" t="s">
        <v>25</v>
      </c>
      <c r="D6" s="57" t="s">
        <v>25</v>
      </c>
      <c r="E6" s="44" t="s">
        <v>31</v>
      </c>
      <c r="F6" s="45" t="s">
        <v>25</v>
      </c>
      <c r="G6" s="45" t="s">
        <v>25</v>
      </c>
      <c r="H6" s="45" t="s">
        <v>25</v>
      </c>
      <c r="I6" s="46" t="s">
        <v>26</v>
      </c>
      <c r="J6" s="46" t="s">
        <v>26</v>
      </c>
      <c r="K6" s="47" t="s">
        <v>27</v>
      </c>
      <c r="L6" s="47" t="s">
        <v>39</v>
      </c>
      <c r="M6" s="47" t="s">
        <v>28</v>
      </c>
      <c r="N6" s="48" t="s">
        <v>29</v>
      </c>
    </row>
    <row r="7" spans="1:14" ht="21">
      <c r="A7" s="26" t="s">
        <v>2</v>
      </c>
      <c r="B7" s="32" t="s">
        <v>32</v>
      </c>
      <c r="C7" s="119">
        <v>60</v>
      </c>
      <c r="D7" s="120">
        <v>20</v>
      </c>
      <c r="E7" s="121">
        <f>C7/D7</f>
        <v>3</v>
      </c>
      <c r="F7" s="122">
        <f t="shared" ref="F7:F28" si="0">-1.91898+0.33783*$C7+0.66463*$D7</f>
        <v>31.643419999999999</v>
      </c>
      <c r="G7" s="116">
        <f t="shared" ref="G7:G28" si="1">26.28331-0.21155*$C7+0.18209*$D7</f>
        <v>17.232109999999999</v>
      </c>
      <c r="H7" s="78">
        <f t="shared" ref="H7:H28" si="2">8.316162+0.553091*$C7-0.38813*$D7</f>
        <v>33.739021999999999</v>
      </c>
      <c r="I7" s="78">
        <f t="shared" ref="I7:I28" si="3">9.923799+0.028079*$C7-0.026602*$D7</f>
        <v>11.076499</v>
      </c>
      <c r="J7" s="126">
        <f t="shared" ref="J7:J28" si="4">5.92916+0.019555*$C7-0.019483*$D7</f>
        <v>6.7128000000000005</v>
      </c>
      <c r="K7" s="128">
        <f t="shared" ref="K7:K28" si="5">127.6935+1.425*$C7-1.551*$D7</f>
        <v>182.17349999999999</v>
      </c>
      <c r="L7" s="129">
        <f t="shared" ref="L7:L28" si="6">42.56449+0.47499*$C7-0.51701*$D7</f>
        <v>60.723690000000005</v>
      </c>
      <c r="M7" s="79">
        <f t="shared" ref="M7:M28" si="7">77.21543+0.98999*$C7-1.22166*$D7</f>
        <v>112.18162999999998</v>
      </c>
      <c r="N7" s="130">
        <f t="shared" ref="N7:N28" si="8">4165.989+37.922*$C7-67.119*$D7</f>
        <v>5098.9289999999992</v>
      </c>
    </row>
    <row r="8" spans="1:14" ht="21">
      <c r="A8" s="27"/>
      <c r="B8" s="33"/>
      <c r="C8" s="58"/>
      <c r="D8" s="59"/>
      <c r="E8" s="123" t="e">
        <f>C8/D8</f>
        <v>#DIV/0!</v>
      </c>
      <c r="F8" s="124">
        <f t="shared" si="0"/>
        <v>-1.9189799999999999</v>
      </c>
      <c r="G8" s="117">
        <f t="shared" si="1"/>
        <v>26.28331</v>
      </c>
      <c r="H8" s="80">
        <f t="shared" si="2"/>
        <v>8.3161620000000003</v>
      </c>
      <c r="I8" s="80">
        <f t="shared" si="3"/>
        <v>9.9237990000000007</v>
      </c>
      <c r="J8" s="127">
        <f t="shared" si="4"/>
        <v>5.9291600000000004</v>
      </c>
      <c r="K8" s="131">
        <f t="shared" si="5"/>
        <v>127.6935</v>
      </c>
      <c r="L8" s="132">
        <f t="shared" si="6"/>
        <v>42.564489999999999</v>
      </c>
      <c r="M8" s="81">
        <f t="shared" si="7"/>
        <v>77.215429999999998</v>
      </c>
      <c r="N8" s="133">
        <f t="shared" si="8"/>
        <v>4165.9889999999996</v>
      </c>
    </row>
    <row r="9" spans="1:14" ht="21">
      <c r="A9" s="27"/>
      <c r="B9" s="33"/>
      <c r="C9" s="58"/>
      <c r="D9" s="59"/>
      <c r="E9" s="123" t="e">
        <f t="shared" ref="E9:E24" si="9">C9/D9</f>
        <v>#DIV/0!</v>
      </c>
      <c r="F9" s="124">
        <f t="shared" si="0"/>
        <v>-1.9189799999999999</v>
      </c>
      <c r="G9" s="117">
        <f t="shared" si="1"/>
        <v>26.28331</v>
      </c>
      <c r="H9" s="80">
        <f t="shared" si="2"/>
        <v>8.3161620000000003</v>
      </c>
      <c r="I9" s="80">
        <f t="shared" si="3"/>
        <v>9.9237990000000007</v>
      </c>
      <c r="J9" s="127">
        <f t="shared" si="4"/>
        <v>5.9291600000000004</v>
      </c>
      <c r="K9" s="131">
        <f t="shared" si="5"/>
        <v>127.6935</v>
      </c>
      <c r="L9" s="132">
        <f t="shared" si="6"/>
        <v>42.564489999999999</v>
      </c>
      <c r="M9" s="81">
        <f t="shared" si="7"/>
        <v>77.215429999999998</v>
      </c>
      <c r="N9" s="133">
        <f t="shared" si="8"/>
        <v>4165.9889999999996</v>
      </c>
    </row>
    <row r="10" spans="1:14" ht="21">
      <c r="A10" s="27"/>
      <c r="B10" s="33"/>
      <c r="C10" s="58"/>
      <c r="D10" s="59"/>
      <c r="E10" s="123" t="e">
        <f t="shared" si="9"/>
        <v>#DIV/0!</v>
      </c>
      <c r="F10" s="124">
        <f t="shared" si="0"/>
        <v>-1.9189799999999999</v>
      </c>
      <c r="G10" s="117">
        <f t="shared" si="1"/>
        <v>26.28331</v>
      </c>
      <c r="H10" s="80">
        <f t="shared" si="2"/>
        <v>8.3161620000000003</v>
      </c>
      <c r="I10" s="80">
        <f t="shared" si="3"/>
        <v>9.9237990000000007</v>
      </c>
      <c r="J10" s="127">
        <f t="shared" si="4"/>
        <v>5.9291600000000004</v>
      </c>
      <c r="K10" s="131">
        <f t="shared" si="5"/>
        <v>127.6935</v>
      </c>
      <c r="L10" s="132">
        <f t="shared" si="6"/>
        <v>42.564489999999999</v>
      </c>
      <c r="M10" s="81">
        <f t="shared" si="7"/>
        <v>77.215429999999998</v>
      </c>
      <c r="N10" s="133">
        <f t="shared" si="8"/>
        <v>4165.9889999999996</v>
      </c>
    </row>
    <row r="11" spans="1:14" ht="21">
      <c r="A11" s="27"/>
      <c r="B11" s="33"/>
      <c r="C11" s="58"/>
      <c r="D11" s="59"/>
      <c r="E11" s="123" t="e">
        <f t="shared" si="9"/>
        <v>#DIV/0!</v>
      </c>
      <c r="F11" s="124">
        <f t="shared" si="0"/>
        <v>-1.9189799999999999</v>
      </c>
      <c r="G11" s="117">
        <f t="shared" si="1"/>
        <v>26.28331</v>
      </c>
      <c r="H11" s="80">
        <f t="shared" si="2"/>
        <v>8.3161620000000003</v>
      </c>
      <c r="I11" s="80">
        <f t="shared" si="3"/>
        <v>9.9237990000000007</v>
      </c>
      <c r="J11" s="127">
        <f t="shared" si="4"/>
        <v>5.9291600000000004</v>
      </c>
      <c r="K11" s="131">
        <f t="shared" si="5"/>
        <v>127.6935</v>
      </c>
      <c r="L11" s="132">
        <f t="shared" si="6"/>
        <v>42.564489999999999</v>
      </c>
      <c r="M11" s="81">
        <f t="shared" si="7"/>
        <v>77.215429999999998</v>
      </c>
      <c r="N11" s="133">
        <f t="shared" si="8"/>
        <v>4165.9889999999996</v>
      </c>
    </row>
    <row r="12" spans="1:14" ht="21">
      <c r="A12" s="27"/>
      <c r="B12" s="33"/>
      <c r="C12" s="58"/>
      <c r="D12" s="59"/>
      <c r="E12" s="123" t="e">
        <f t="shared" si="9"/>
        <v>#DIV/0!</v>
      </c>
      <c r="F12" s="124">
        <f t="shared" si="0"/>
        <v>-1.9189799999999999</v>
      </c>
      <c r="G12" s="117">
        <f t="shared" si="1"/>
        <v>26.28331</v>
      </c>
      <c r="H12" s="80">
        <f t="shared" si="2"/>
        <v>8.3161620000000003</v>
      </c>
      <c r="I12" s="80">
        <f t="shared" si="3"/>
        <v>9.9237990000000007</v>
      </c>
      <c r="J12" s="127">
        <f t="shared" si="4"/>
        <v>5.9291600000000004</v>
      </c>
      <c r="K12" s="131">
        <f t="shared" si="5"/>
        <v>127.6935</v>
      </c>
      <c r="L12" s="132">
        <f t="shared" si="6"/>
        <v>42.564489999999999</v>
      </c>
      <c r="M12" s="81">
        <f t="shared" si="7"/>
        <v>77.215429999999998</v>
      </c>
      <c r="N12" s="133">
        <f t="shared" si="8"/>
        <v>4165.9889999999996</v>
      </c>
    </row>
    <row r="13" spans="1:14" ht="21">
      <c r="A13" s="27"/>
      <c r="B13" s="33"/>
      <c r="C13" s="58"/>
      <c r="D13" s="59"/>
      <c r="E13" s="123" t="e">
        <f t="shared" si="9"/>
        <v>#DIV/0!</v>
      </c>
      <c r="F13" s="124">
        <f t="shared" si="0"/>
        <v>-1.9189799999999999</v>
      </c>
      <c r="G13" s="117">
        <f t="shared" si="1"/>
        <v>26.28331</v>
      </c>
      <c r="H13" s="80">
        <f t="shared" si="2"/>
        <v>8.3161620000000003</v>
      </c>
      <c r="I13" s="80">
        <f t="shared" si="3"/>
        <v>9.9237990000000007</v>
      </c>
      <c r="J13" s="127">
        <f t="shared" si="4"/>
        <v>5.9291600000000004</v>
      </c>
      <c r="K13" s="131">
        <f t="shared" si="5"/>
        <v>127.6935</v>
      </c>
      <c r="L13" s="132">
        <f t="shared" si="6"/>
        <v>42.564489999999999</v>
      </c>
      <c r="M13" s="81">
        <f t="shared" si="7"/>
        <v>77.215429999999998</v>
      </c>
      <c r="N13" s="133">
        <f t="shared" si="8"/>
        <v>4165.9889999999996</v>
      </c>
    </row>
    <row r="14" spans="1:14" ht="21">
      <c r="A14" s="27"/>
      <c r="B14" s="33"/>
      <c r="C14" s="58"/>
      <c r="D14" s="59"/>
      <c r="E14" s="123" t="e">
        <f t="shared" si="9"/>
        <v>#DIV/0!</v>
      </c>
      <c r="F14" s="124">
        <f t="shared" si="0"/>
        <v>-1.9189799999999999</v>
      </c>
      <c r="G14" s="117">
        <f t="shared" si="1"/>
        <v>26.28331</v>
      </c>
      <c r="H14" s="80">
        <f t="shared" si="2"/>
        <v>8.3161620000000003</v>
      </c>
      <c r="I14" s="80">
        <f t="shared" si="3"/>
        <v>9.9237990000000007</v>
      </c>
      <c r="J14" s="127">
        <f t="shared" si="4"/>
        <v>5.9291600000000004</v>
      </c>
      <c r="K14" s="131">
        <f t="shared" si="5"/>
        <v>127.6935</v>
      </c>
      <c r="L14" s="132">
        <f t="shared" si="6"/>
        <v>42.564489999999999</v>
      </c>
      <c r="M14" s="81">
        <f t="shared" si="7"/>
        <v>77.215429999999998</v>
      </c>
      <c r="N14" s="133">
        <f t="shared" si="8"/>
        <v>4165.9889999999996</v>
      </c>
    </row>
    <row r="15" spans="1:14" ht="21">
      <c r="A15" s="27"/>
      <c r="B15" s="33"/>
      <c r="C15" s="58"/>
      <c r="D15" s="59"/>
      <c r="E15" s="123" t="e">
        <f t="shared" si="9"/>
        <v>#DIV/0!</v>
      </c>
      <c r="F15" s="124">
        <f t="shared" si="0"/>
        <v>-1.9189799999999999</v>
      </c>
      <c r="G15" s="117">
        <f t="shared" si="1"/>
        <v>26.28331</v>
      </c>
      <c r="H15" s="80">
        <f t="shared" si="2"/>
        <v>8.3161620000000003</v>
      </c>
      <c r="I15" s="80">
        <f t="shared" si="3"/>
        <v>9.9237990000000007</v>
      </c>
      <c r="J15" s="127">
        <f t="shared" si="4"/>
        <v>5.9291600000000004</v>
      </c>
      <c r="K15" s="131">
        <f t="shared" si="5"/>
        <v>127.6935</v>
      </c>
      <c r="L15" s="132">
        <f t="shared" si="6"/>
        <v>42.564489999999999</v>
      </c>
      <c r="M15" s="81">
        <f t="shared" si="7"/>
        <v>77.215429999999998</v>
      </c>
      <c r="N15" s="133">
        <f t="shared" si="8"/>
        <v>4165.9889999999996</v>
      </c>
    </row>
    <row r="16" spans="1:14" ht="21">
      <c r="A16" s="27"/>
      <c r="B16" s="33"/>
      <c r="C16" s="58"/>
      <c r="D16" s="59"/>
      <c r="E16" s="123" t="e">
        <f t="shared" si="9"/>
        <v>#DIV/0!</v>
      </c>
      <c r="F16" s="124">
        <f t="shared" si="0"/>
        <v>-1.9189799999999999</v>
      </c>
      <c r="G16" s="117">
        <f t="shared" si="1"/>
        <v>26.28331</v>
      </c>
      <c r="H16" s="80">
        <f t="shared" si="2"/>
        <v>8.3161620000000003</v>
      </c>
      <c r="I16" s="80">
        <f t="shared" si="3"/>
        <v>9.9237990000000007</v>
      </c>
      <c r="J16" s="127">
        <f t="shared" si="4"/>
        <v>5.9291600000000004</v>
      </c>
      <c r="K16" s="131">
        <f t="shared" si="5"/>
        <v>127.6935</v>
      </c>
      <c r="L16" s="132">
        <f t="shared" si="6"/>
        <v>42.564489999999999</v>
      </c>
      <c r="M16" s="81">
        <f t="shared" si="7"/>
        <v>77.215429999999998</v>
      </c>
      <c r="N16" s="133">
        <f t="shared" si="8"/>
        <v>4165.9889999999996</v>
      </c>
    </row>
    <row r="17" spans="1:14" ht="21">
      <c r="A17" s="27"/>
      <c r="B17" s="33"/>
      <c r="C17" s="58"/>
      <c r="D17" s="59"/>
      <c r="E17" s="123" t="e">
        <f t="shared" si="9"/>
        <v>#DIV/0!</v>
      </c>
      <c r="F17" s="124">
        <f t="shared" si="0"/>
        <v>-1.9189799999999999</v>
      </c>
      <c r="G17" s="117">
        <f t="shared" si="1"/>
        <v>26.28331</v>
      </c>
      <c r="H17" s="80">
        <f t="shared" si="2"/>
        <v>8.3161620000000003</v>
      </c>
      <c r="I17" s="80">
        <f t="shared" si="3"/>
        <v>9.9237990000000007</v>
      </c>
      <c r="J17" s="127">
        <f t="shared" si="4"/>
        <v>5.9291600000000004</v>
      </c>
      <c r="K17" s="131">
        <f t="shared" si="5"/>
        <v>127.6935</v>
      </c>
      <c r="L17" s="132">
        <f t="shared" si="6"/>
        <v>42.564489999999999</v>
      </c>
      <c r="M17" s="81">
        <f t="shared" si="7"/>
        <v>77.215429999999998</v>
      </c>
      <c r="N17" s="133">
        <f t="shared" si="8"/>
        <v>4165.9889999999996</v>
      </c>
    </row>
    <row r="18" spans="1:14" ht="21">
      <c r="A18" s="27"/>
      <c r="B18" s="33"/>
      <c r="C18" s="58"/>
      <c r="D18" s="59"/>
      <c r="E18" s="123" t="e">
        <f t="shared" si="9"/>
        <v>#DIV/0!</v>
      </c>
      <c r="F18" s="124">
        <f t="shared" si="0"/>
        <v>-1.9189799999999999</v>
      </c>
      <c r="G18" s="117">
        <f t="shared" si="1"/>
        <v>26.28331</v>
      </c>
      <c r="H18" s="80">
        <f t="shared" si="2"/>
        <v>8.3161620000000003</v>
      </c>
      <c r="I18" s="80">
        <f t="shared" si="3"/>
        <v>9.9237990000000007</v>
      </c>
      <c r="J18" s="127">
        <f t="shared" si="4"/>
        <v>5.9291600000000004</v>
      </c>
      <c r="K18" s="131">
        <f t="shared" si="5"/>
        <v>127.6935</v>
      </c>
      <c r="L18" s="132">
        <f t="shared" si="6"/>
        <v>42.564489999999999</v>
      </c>
      <c r="M18" s="81">
        <f t="shared" si="7"/>
        <v>77.215429999999998</v>
      </c>
      <c r="N18" s="133">
        <f t="shared" si="8"/>
        <v>4165.9889999999996</v>
      </c>
    </row>
    <row r="19" spans="1:14" ht="21">
      <c r="A19" s="27"/>
      <c r="B19" s="33"/>
      <c r="C19" s="58"/>
      <c r="D19" s="59"/>
      <c r="E19" s="123" t="e">
        <f t="shared" si="9"/>
        <v>#DIV/0!</v>
      </c>
      <c r="F19" s="124">
        <f t="shared" si="0"/>
        <v>-1.9189799999999999</v>
      </c>
      <c r="G19" s="117">
        <f t="shared" si="1"/>
        <v>26.28331</v>
      </c>
      <c r="H19" s="80">
        <f t="shared" si="2"/>
        <v>8.3161620000000003</v>
      </c>
      <c r="I19" s="80">
        <f t="shared" si="3"/>
        <v>9.9237990000000007</v>
      </c>
      <c r="J19" s="127">
        <f t="shared" si="4"/>
        <v>5.9291600000000004</v>
      </c>
      <c r="K19" s="131">
        <f t="shared" si="5"/>
        <v>127.6935</v>
      </c>
      <c r="L19" s="132">
        <f t="shared" si="6"/>
        <v>42.564489999999999</v>
      </c>
      <c r="M19" s="81">
        <f t="shared" si="7"/>
        <v>77.215429999999998</v>
      </c>
      <c r="N19" s="133">
        <f t="shared" si="8"/>
        <v>4165.9889999999996</v>
      </c>
    </row>
    <row r="20" spans="1:14" ht="21">
      <c r="A20" s="27"/>
      <c r="B20" s="33"/>
      <c r="C20" s="58"/>
      <c r="D20" s="59"/>
      <c r="E20" s="123" t="e">
        <f t="shared" si="9"/>
        <v>#DIV/0!</v>
      </c>
      <c r="F20" s="124">
        <f t="shared" si="0"/>
        <v>-1.9189799999999999</v>
      </c>
      <c r="G20" s="117">
        <f t="shared" si="1"/>
        <v>26.28331</v>
      </c>
      <c r="H20" s="80">
        <f t="shared" si="2"/>
        <v>8.3161620000000003</v>
      </c>
      <c r="I20" s="80">
        <f t="shared" si="3"/>
        <v>9.9237990000000007</v>
      </c>
      <c r="J20" s="127">
        <f t="shared" si="4"/>
        <v>5.9291600000000004</v>
      </c>
      <c r="K20" s="131">
        <f t="shared" si="5"/>
        <v>127.6935</v>
      </c>
      <c r="L20" s="132">
        <f t="shared" si="6"/>
        <v>42.564489999999999</v>
      </c>
      <c r="M20" s="81">
        <f t="shared" si="7"/>
        <v>77.215429999999998</v>
      </c>
      <c r="N20" s="133">
        <f t="shared" si="8"/>
        <v>4165.9889999999996</v>
      </c>
    </row>
    <row r="21" spans="1:14" ht="21">
      <c r="A21" s="27"/>
      <c r="B21" s="33"/>
      <c r="C21" s="58"/>
      <c r="D21" s="59"/>
      <c r="E21" s="123" t="e">
        <f t="shared" si="9"/>
        <v>#DIV/0!</v>
      </c>
      <c r="F21" s="124">
        <f t="shared" si="0"/>
        <v>-1.9189799999999999</v>
      </c>
      <c r="G21" s="117">
        <f t="shared" si="1"/>
        <v>26.28331</v>
      </c>
      <c r="H21" s="80">
        <f t="shared" si="2"/>
        <v>8.3161620000000003</v>
      </c>
      <c r="I21" s="80">
        <f t="shared" si="3"/>
        <v>9.9237990000000007</v>
      </c>
      <c r="J21" s="127">
        <f t="shared" si="4"/>
        <v>5.9291600000000004</v>
      </c>
      <c r="K21" s="131">
        <f t="shared" si="5"/>
        <v>127.6935</v>
      </c>
      <c r="L21" s="132">
        <f t="shared" si="6"/>
        <v>42.564489999999999</v>
      </c>
      <c r="M21" s="81">
        <f t="shared" si="7"/>
        <v>77.215429999999998</v>
      </c>
      <c r="N21" s="133">
        <f t="shared" si="8"/>
        <v>4165.9889999999996</v>
      </c>
    </row>
    <row r="22" spans="1:14" ht="21">
      <c r="A22" s="27"/>
      <c r="B22" s="33"/>
      <c r="C22" s="58"/>
      <c r="D22" s="59"/>
      <c r="E22" s="123" t="e">
        <f t="shared" si="9"/>
        <v>#DIV/0!</v>
      </c>
      <c r="F22" s="124">
        <f t="shared" si="0"/>
        <v>-1.9189799999999999</v>
      </c>
      <c r="G22" s="117">
        <f t="shared" si="1"/>
        <v>26.28331</v>
      </c>
      <c r="H22" s="80">
        <f t="shared" si="2"/>
        <v>8.3161620000000003</v>
      </c>
      <c r="I22" s="80">
        <f t="shared" si="3"/>
        <v>9.9237990000000007</v>
      </c>
      <c r="J22" s="127">
        <f t="shared" si="4"/>
        <v>5.9291600000000004</v>
      </c>
      <c r="K22" s="131">
        <f t="shared" si="5"/>
        <v>127.6935</v>
      </c>
      <c r="L22" s="132">
        <f t="shared" si="6"/>
        <v>42.564489999999999</v>
      </c>
      <c r="M22" s="81">
        <f t="shared" si="7"/>
        <v>77.215429999999998</v>
      </c>
      <c r="N22" s="133">
        <f t="shared" si="8"/>
        <v>4165.9889999999996</v>
      </c>
    </row>
    <row r="23" spans="1:14" ht="21">
      <c r="A23" s="27"/>
      <c r="B23" s="33"/>
      <c r="C23" s="58"/>
      <c r="D23" s="59"/>
      <c r="E23" s="123" t="e">
        <f t="shared" si="9"/>
        <v>#DIV/0!</v>
      </c>
      <c r="F23" s="124">
        <f t="shared" si="0"/>
        <v>-1.9189799999999999</v>
      </c>
      <c r="G23" s="117">
        <f t="shared" si="1"/>
        <v>26.28331</v>
      </c>
      <c r="H23" s="80">
        <f t="shared" si="2"/>
        <v>8.3161620000000003</v>
      </c>
      <c r="I23" s="80">
        <f t="shared" si="3"/>
        <v>9.9237990000000007</v>
      </c>
      <c r="J23" s="127">
        <f t="shared" si="4"/>
        <v>5.9291600000000004</v>
      </c>
      <c r="K23" s="131">
        <f t="shared" si="5"/>
        <v>127.6935</v>
      </c>
      <c r="L23" s="132">
        <f t="shared" si="6"/>
        <v>42.564489999999999</v>
      </c>
      <c r="M23" s="81">
        <f t="shared" si="7"/>
        <v>77.215429999999998</v>
      </c>
      <c r="N23" s="133">
        <f t="shared" si="8"/>
        <v>4165.9889999999996</v>
      </c>
    </row>
    <row r="24" spans="1:14" ht="21">
      <c r="A24" s="27"/>
      <c r="B24" s="33"/>
      <c r="C24" s="58"/>
      <c r="D24" s="59"/>
      <c r="E24" s="123" t="e">
        <f t="shared" si="9"/>
        <v>#DIV/0!</v>
      </c>
      <c r="F24" s="124">
        <f t="shared" si="0"/>
        <v>-1.9189799999999999</v>
      </c>
      <c r="G24" s="117">
        <f t="shared" si="1"/>
        <v>26.28331</v>
      </c>
      <c r="H24" s="80">
        <f t="shared" si="2"/>
        <v>8.3161620000000003</v>
      </c>
      <c r="I24" s="80">
        <f t="shared" si="3"/>
        <v>9.9237990000000007</v>
      </c>
      <c r="J24" s="127">
        <f t="shared" si="4"/>
        <v>5.9291600000000004</v>
      </c>
      <c r="K24" s="131">
        <f t="shared" si="5"/>
        <v>127.6935</v>
      </c>
      <c r="L24" s="132">
        <f t="shared" si="6"/>
        <v>42.564489999999999</v>
      </c>
      <c r="M24" s="81">
        <f t="shared" si="7"/>
        <v>77.215429999999998</v>
      </c>
      <c r="N24" s="133">
        <f t="shared" si="8"/>
        <v>4165.9889999999996</v>
      </c>
    </row>
    <row r="25" spans="1:14" ht="20.399999999999999">
      <c r="A25" s="28"/>
      <c r="B25" s="34"/>
      <c r="C25" s="60"/>
      <c r="D25" s="61"/>
      <c r="E25" s="123" t="e">
        <f>C25/D25</f>
        <v>#DIV/0!</v>
      </c>
      <c r="F25" s="124">
        <f t="shared" si="0"/>
        <v>-1.9189799999999999</v>
      </c>
      <c r="G25" s="117">
        <f t="shared" si="1"/>
        <v>26.28331</v>
      </c>
      <c r="H25" s="80">
        <f t="shared" si="2"/>
        <v>8.3161620000000003</v>
      </c>
      <c r="I25" s="80">
        <f t="shared" si="3"/>
        <v>9.9237990000000007</v>
      </c>
      <c r="J25" s="127">
        <f t="shared" si="4"/>
        <v>5.9291600000000004</v>
      </c>
      <c r="K25" s="131">
        <f t="shared" si="5"/>
        <v>127.6935</v>
      </c>
      <c r="L25" s="132">
        <f t="shared" si="6"/>
        <v>42.564489999999999</v>
      </c>
      <c r="M25" s="81">
        <f t="shared" si="7"/>
        <v>77.215429999999998</v>
      </c>
      <c r="N25" s="133">
        <f t="shared" si="8"/>
        <v>4165.9889999999996</v>
      </c>
    </row>
    <row r="26" spans="1:14" ht="21">
      <c r="A26" s="27"/>
      <c r="B26" s="33"/>
      <c r="C26" s="58"/>
      <c r="D26" s="59"/>
      <c r="E26" s="123" t="e">
        <f>C26/D26</f>
        <v>#DIV/0!</v>
      </c>
      <c r="F26" s="124">
        <f t="shared" si="0"/>
        <v>-1.9189799999999999</v>
      </c>
      <c r="G26" s="117">
        <f t="shared" si="1"/>
        <v>26.28331</v>
      </c>
      <c r="H26" s="80">
        <f t="shared" si="2"/>
        <v>8.3161620000000003</v>
      </c>
      <c r="I26" s="80">
        <f t="shared" si="3"/>
        <v>9.9237990000000007</v>
      </c>
      <c r="J26" s="127">
        <f t="shared" si="4"/>
        <v>5.9291600000000004</v>
      </c>
      <c r="K26" s="131">
        <f t="shared" si="5"/>
        <v>127.6935</v>
      </c>
      <c r="L26" s="132">
        <f t="shared" si="6"/>
        <v>42.564489999999999</v>
      </c>
      <c r="M26" s="81">
        <f t="shared" si="7"/>
        <v>77.215429999999998</v>
      </c>
      <c r="N26" s="133">
        <f t="shared" si="8"/>
        <v>4165.9889999999996</v>
      </c>
    </row>
    <row r="27" spans="1:14" ht="21">
      <c r="A27" s="27"/>
      <c r="B27" s="33"/>
      <c r="C27" s="58"/>
      <c r="D27" s="59"/>
      <c r="E27" s="123" t="e">
        <f>C27/D27</f>
        <v>#DIV/0!</v>
      </c>
      <c r="F27" s="124">
        <f t="shared" si="0"/>
        <v>-1.9189799999999999</v>
      </c>
      <c r="G27" s="117">
        <f t="shared" si="1"/>
        <v>26.28331</v>
      </c>
      <c r="H27" s="80">
        <f t="shared" si="2"/>
        <v>8.3161620000000003</v>
      </c>
      <c r="I27" s="80">
        <f t="shared" si="3"/>
        <v>9.9237990000000007</v>
      </c>
      <c r="J27" s="127">
        <f t="shared" si="4"/>
        <v>5.9291600000000004</v>
      </c>
      <c r="K27" s="131">
        <f t="shared" si="5"/>
        <v>127.6935</v>
      </c>
      <c r="L27" s="132">
        <f t="shared" si="6"/>
        <v>42.564489999999999</v>
      </c>
      <c r="M27" s="81">
        <f t="shared" si="7"/>
        <v>77.215429999999998</v>
      </c>
      <c r="N27" s="133">
        <f t="shared" si="8"/>
        <v>4165.9889999999996</v>
      </c>
    </row>
    <row r="28" spans="1:14" ht="21">
      <c r="A28" s="29"/>
      <c r="B28" s="35"/>
      <c r="C28" s="62"/>
      <c r="D28" s="63"/>
      <c r="E28" s="125" t="e">
        <f>C28/D28</f>
        <v>#DIV/0!</v>
      </c>
      <c r="F28" s="134">
        <f t="shared" si="0"/>
        <v>-1.9189799999999999</v>
      </c>
      <c r="G28" s="118">
        <f t="shared" si="1"/>
        <v>26.28331</v>
      </c>
      <c r="H28" s="82">
        <f t="shared" si="2"/>
        <v>8.3161620000000003</v>
      </c>
      <c r="I28" s="82">
        <f t="shared" si="3"/>
        <v>9.9237990000000007</v>
      </c>
      <c r="J28" s="135">
        <f t="shared" si="4"/>
        <v>5.9291600000000004</v>
      </c>
      <c r="K28" s="136">
        <f t="shared" si="5"/>
        <v>127.6935</v>
      </c>
      <c r="L28" s="137">
        <f t="shared" si="6"/>
        <v>42.564489999999999</v>
      </c>
      <c r="M28" s="83">
        <f t="shared" si="7"/>
        <v>77.215429999999998</v>
      </c>
      <c r="N28" s="138">
        <f t="shared" si="8"/>
        <v>4165.9889999999996</v>
      </c>
    </row>
    <row r="29" spans="1:14" ht="15.6">
      <c r="A29" s="19"/>
    </row>
  </sheetData>
  <sheetProtection password="CAAF" sheet="1" objects="1" scenarios="1"/>
  <phoneticPr fontId="0" type="noConversion"/>
  <pageMargins left="0" right="0" top="1.1811023622047245" bottom="0" header="0.51181102362204722" footer="0"/>
  <pageSetup paperSize="9" scale="8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/>
  <cols>
    <col min="1" max="1" width="12.77734375" style="4" customWidth="1"/>
    <col min="2" max="2" width="12" style="5" customWidth="1"/>
    <col min="3" max="3" width="15.109375" style="5" customWidth="1"/>
    <col min="4" max="4" width="11.44140625" style="5"/>
    <col min="5" max="5" width="11.44140625" style="2" customWidth="1"/>
    <col min="6" max="6" width="11.6640625" style="2" customWidth="1"/>
    <col min="7" max="7" width="8.44140625" style="3" customWidth="1"/>
    <col min="8" max="8" width="13.44140625" style="3" customWidth="1"/>
    <col min="9" max="9" width="13.21875" style="3" customWidth="1"/>
    <col min="10" max="10" width="12.21875" customWidth="1"/>
    <col min="11" max="11" width="14.21875" customWidth="1"/>
    <col min="12" max="12" width="10" customWidth="1"/>
    <col min="13" max="13" width="11.33203125" customWidth="1"/>
  </cols>
  <sheetData>
    <row r="1" spans="1:13" ht="18">
      <c r="A1" s="19" t="s">
        <v>41</v>
      </c>
    </row>
    <row r="2" spans="1:13" ht="18">
      <c r="A2" s="20"/>
      <c r="B2" s="17" t="s">
        <v>42</v>
      </c>
      <c r="C2" s="89"/>
      <c r="D2" s="94" t="s">
        <v>43</v>
      </c>
      <c r="E2" s="6"/>
      <c r="F2" s="6"/>
      <c r="G2" s="7"/>
      <c r="H2" s="9"/>
      <c r="I2" s="7"/>
      <c r="J2" s="8"/>
      <c r="K2" s="10"/>
      <c r="L2" s="10"/>
      <c r="M2" s="15"/>
    </row>
    <row r="3" spans="1:13" s="1" customFormat="1" ht="18">
      <c r="A3" s="22"/>
      <c r="B3" s="84" t="s">
        <v>10</v>
      </c>
      <c r="C3" s="90" t="s">
        <v>10</v>
      </c>
      <c r="D3" s="69" t="s">
        <v>21</v>
      </c>
      <c r="E3" s="104" t="s">
        <v>10</v>
      </c>
      <c r="F3" s="110" t="s">
        <v>14</v>
      </c>
      <c r="G3" s="70" t="s">
        <v>16</v>
      </c>
      <c r="H3" s="96" t="s">
        <v>33</v>
      </c>
      <c r="I3" s="111" t="s">
        <v>35</v>
      </c>
      <c r="J3" s="107" t="s">
        <v>0</v>
      </c>
      <c r="K3" s="71" t="s">
        <v>23</v>
      </c>
      <c r="L3" s="100" t="s">
        <v>17</v>
      </c>
      <c r="M3" s="72" t="s">
        <v>19</v>
      </c>
    </row>
    <row r="4" spans="1:13" s="1" customFormat="1" ht="18">
      <c r="A4" s="139"/>
      <c r="B4" s="85" t="s">
        <v>11</v>
      </c>
      <c r="C4" s="91" t="s">
        <v>12</v>
      </c>
      <c r="D4" s="73" t="s">
        <v>13</v>
      </c>
      <c r="E4" s="105" t="s">
        <v>40</v>
      </c>
      <c r="F4" s="112" t="s">
        <v>15</v>
      </c>
      <c r="G4" s="74" t="s">
        <v>15</v>
      </c>
      <c r="H4" s="97" t="s">
        <v>34</v>
      </c>
      <c r="I4" s="113" t="s">
        <v>36</v>
      </c>
      <c r="J4" s="108"/>
      <c r="K4" s="75" t="s">
        <v>22</v>
      </c>
      <c r="L4" s="101" t="s">
        <v>18</v>
      </c>
      <c r="M4" s="76" t="s">
        <v>20</v>
      </c>
    </row>
    <row r="5" spans="1:13" s="1" customFormat="1" ht="20.399999999999999">
      <c r="A5" s="23" t="s">
        <v>8</v>
      </c>
      <c r="B5" s="86" t="s">
        <v>25</v>
      </c>
      <c r="C5" s="77" t="s">
        <v>25</v>
      </c>
      <c r="D5" s="86" t="s">
        <v>31</v>
      </c>
      <c r="E5" s="106" t="s">
        <v>25</v>
      </c>
      <c r="F5" s="114" t="s">
        <v>25</v>
      </c>
      <c r="G5" s="95" t="s">
        <v>25</v>
      </c>
      <c r="H5" s="98" t="s">
        <v>26</v>
      </c>
      <c r="I5" s="115" t="s">
        <v>26</v>
      </c>
      <c r="J5" s="109" t="s">
        <v>27</v>
      </c>
      <c r="K5" s="103" t="s">
        <v>39</v>
      </c>
      <c r="L5" s="102" t="s">
        <v>28</v>
      </c>
      <c r="M5" s="99" t="s">
        <v>29</v>
      </c>
    </row>
    <row r="6" spans="1:13" ht="21">
      <c r="A6" s="179" t="s">
        <v>2</v>
      </c>
      <c r="B6" s="180">
        <v>60</v>
      </c>
      <c r="C6" s="181">
        <v>20</v>
      </c>
      <c r="D6" s="182">
        <f t="shared" ref="D6:D11" si="0">B6/C6</f>
        <v>3</v>
      </c>
      <c r="E6" s="150">
        <f>-1.91898+0.33783*$B6+0.66463*$C6</f>
        <v>31.643419999999999</v>
      </c>
      <c r="F6" s="151">
        <f>26.28331-0.21155*$B6+0.18209*$C6</f>
        <v>17.232109999999999</v>
      </c>
      <c r="G6" s="152">
        <f>8.316162+0.553091*$B6-0.38813*$C6</f>
        <v>33.739021999999999</v>
      </c>
      <c r="H6" s="153">
        <f>9.923799+0.028079*$B6-0.026602*$C6</f>
        <v>11.076499</v>
      </c>
      <c r="I6" s="154">
        <f>5.92916+0.019555*$B6-0.019483*$C6</f>
        <v>6.7128000000000005</v>
      </c>
      <c r="J6" s="155">
        <f>127.6935+1.425*$B6-1.551*$C6</f>
        <v>182.17349999999999</v>
      </c>
      <c r="K6" s="156">
        <f>42.56449+0.47499*$B6-0.51701*$C6</f>
        <v>60.723690000000005</v>
      </c>
      <c r="L6" s="157">
        <f>77.21543+0.98999*$B6-1.22166*$C6</f>
        <v>112.18162999999998</v>
      </c>
      <c r="M6" s="158">
        <f>4165.989+37.922*$B6-67.119*$C6</f>
        <v>5098.9289999999992</v>
      </c>
    </row>
    <row r="7" spans="1:13" ht="21">
      <c r="A7" s="27" t="s">
        <v>3</v>
      </c>
      <c r="B7" s="87">
        <v>60</v>
      </c>
      <c r="C7" s="92">
        <v>23</v>
      </c>
      <c r="D7" s="159">
        <f t="shared" si="0"/>
        <v>2.6086956521739131</v>
      </c>
      <c r="E7" s="160">
        <f t="shared" ref="E7:E11" si="1">-1.91898+0.33783*$B7+0.66463*$C7</f>
        <v>33.637309999999999</v>
      </c>
      <c r="F7" s="161">
        <f t="shared" ref="F7:F11" si="2">26.28331-0.21155*$B7+0.18209*$C7</f>
        <v>17.778379999999999</v>
      </c>
      <c r="G7" s="162">
        <f t="shared" ref="G7:G11" si="3">8.316162+0.553091*$B7-0.38813*$C7</f>
        <v>32.574631999999994</v>
      </c>
      <c r="H7" s="163">
        <f t="shared" ref="H7:H11" si="4">9.923799+0.028079*$B7-0.026602*$C7</f>
        <v>10.996693</v>
      </c>
      <c r="I7" s="164">
        <f t="shared" ref="I7:I11" si="5">5.92916+0.019555*$B7-0.019483*$C7</f>
        <v>6.654351000000001</v>
      </c>
      <c r="J7" s="165">
        <f t="shared" ref="J7:J11" si="6">127.6935+1.425*$B7-1.551*$C7</f>
        <v>177.5205</v>
      </c>
      <c r="K7" s="166">
        <f t="shared" ref="K7:K11" si="7">42.56449+0.47499*$B7-0.51701*$C7</f>
        <v>59.17266</v>
      </c>
      <c r="L7" s="167">
        <f t="shared" ref="L7:L11" si="8">77.21543+0.98999*$B7-1.22166*$C7</f>
        <v>108.51664999999998</v>
      </c>
      <c r="M7" s="168">
        <f t="shared" ref="M7:M11" si="9">4165.989+37.922*$B7-67.119*$C7</f>
        <v>4897.5719999999992</v>
      </c>
    </row>
    <row r="8" spans="1:13" ht="21">
      <c r="A8" s="27" t="s">
        <v>4</v>
      </c>
      <c r="B8" s="87">
        <v>60</v>
      </c>
      <c r="C8" s="92">
        <v>26</v>
      </c>
      <c r="D8" s="159">
        <f t="shared" si="0"/>
        <v>2.3076923076923075</v>
      </c>
      <c r="E8" s="160">
        <f t="shared" si="1"/>
        <v>35.6312</v>
      </c>
      <c r="F8" s="161">
        <f t="shared" si="2"/>
        <v>18.324650000000002</v>
      </c>
      <c r="G8" s="162">
        <f t="shared" si="3"/>
        <v>31.410241999999997</v>
      </c>
      <c r="H8" s="163">
        <f t="shared" si="4"/>
        <v>10.916887000000001</v>
      </c>
      <c r="I8" s="164">
        <f t="shared" si="5"/>
        <v>6.5959020000000006</v>
      </c>
      <c r="J8" s="165">
        <f t="shared" si="6"/>
        <v>172.86750000000001</v>
      </c>
      <c r="K8" s="166">
        <f t="shared" si="7"/>
        <v>57.621630000000003</v>
      </c>
      <c r="L8" s="167">
        <f t="shared" si="8"/>
        <v>104.85166999999998</v>
      </c>
      <c r="M8" s="168">
        <f t="shared" si="9"/>
        <v>4696.2149999999992</v>
      </c>
    </row>
    <row r="9" spans="1:13" ht="21">
      <c r="A9" s="27" t="s">
        <v>5</v>
      </c>
      <c r="B9" s="87">
        <v>60</v>
      </c>
      <c r="C9" s="92">
        <v>29</v>
      </c>
      <c r="D9" s="159">
        <f t="shared" si="0"/>
        <v>2.0689655172413794</v>
      </c>
      <c r="E9" s="160">
        <f t="shared" si="1"/>
        <v>37.62509</v>
      </c>
      <c r="F9" s="161">
        <f t="shared" si="2"/>
        <v>18.870920000000002</v>
      </c>
      <c r="G9" s="162">
        <f t="shared" si="3"/>
        <v>30.245851999999999</v>
      </c>
      <c r="H9" s="163">
        <f t="shared" si="4"/>
        <v>10.837081000000001</v>
      </c>
      <c r="I9" s="164">
        <f t="shared" si="5"/>
        <v>6.5374530000000011</v>
      </c>
      <c r="J9" s="165">
        <f t="shared" si="6"/>
        <v>168.21449999999999</v>
      </c>
      <c r="K9" s="166">
        <f t="shared" si="7"/>
        <v>56.070599999999999</v>
      </c>
      <c r="L9" s="167">
        <f t="shared" si="8"/>
        <v>101.18668999999998</v>
      </c>
      <c r="M9" s="168">
        <f t="shared" si="9"/>
        <v>4494.8579999999993</v>
      </c>
    </row>
    <row r="10" spans="1:13" ht="21">
      <c r="A10" s="27" t="s">
        <v>6</v>
      </c>
      <c r="B10" s="87">
        <v>60</v>
      </c>
      <c r="C10" s="92">
        <v>32</v>
      </c>
      <c r="D10" s="159">
        <f t="shared" si="0"/>
        <v>1.875</v>
      </c>
      <c r="E10" s="160">
        <f t="shared" si="1"/>
        <v>39.618980000000001</v>
      </c>
      <c r="F10" s="161">
        <f t="shared" si="2"/>
        <v>19.417190000000002</v>
      </c>
      <c r="G10" s="162">
        <f t="shared" si="3"/>
        <v>29.081461999999998</v>
      </c>
      <c r="H10" s="163">
        <f t="shared" si="4"/>
        <v>10.757275</v>
      </c>
      <c r="I10" s="164">
        <f t="shared" si="5"/>
        <v>6.4790040000000007</v>
      </c>
      <c r="J10" s="165">
        <f t="shared" si="6"/>
        <v>163.5615</v>
      </c>
      <c r="K10" s="166">
        <f t="shared" si="7"/>
        <v>54.519570000000002</v>
      </c>
      <c r="L10" s="167">
        <f t="shared" si="8"/>
        <v>97.521709999999985</v>
      </c>
      <c r="M10" s="168">
        <f t="shared" si="9"/>
        <v>4293.5009999999993</v>
      </c>
    </row>
    <row r="11" spans="1:13" ht="21">
      <c r="A11" s="29" t="s">
        <v>7</v>
      </c>
      <c r="B11" s="88">
        <v>60</v>
      </c>
      <c r="C11" s="93">
        <v>35</v>
      </c>
      <c r="D11" s="169">
        <f t="shared" si="0"/>
        <v>1.7142857142857142</v>
      </c>
      <c r="E11" s="170">
        <f t="shared" si="1"/>
        <v>41.612870000000001</v>
      </c>
      <c r="F11" s="171">
        <f t="shared" si="2"/>
        <v>19.963460000000001</v>
      </c>
      <c r="G11" s="172">
        <f t="shared" si="3"/>
        <v>27.917071999999997</v>
      </c>
      <c r="H11" s="173">
        <f t="shared" si="4"/>
        <v>10.677469</v>
      </c>
      <c r="I11" s="174">
        <f t="shared" si="5"/>
        <v>6.4205550000000002</v>
      </c>
      <c r="J11" s="175">
        <f t="shared" si="6"/>
        <v>158.9085</v>
      </c>
      <c r="K11" s="176">
        <f t="shared" si="7"/>
        <v>52.968540000000004</v>
      </c>
      <c r="L11" s="177">
        <f t="shared" si="8"/>
        <v>93.856729999999985</v>
      </c>
      <c r="M11" s="178">
        <f t="shared" si="9"/>
        <v>4092.1439999999993</v>
      </c>
    </row>
    <row r="12" spans="1:13" ht="15.6">
      <c r="A12" s="19"/>
      <c r="B12" s="141"/>
      <c r="C12" s="141"/>
      <c r="D12" s="141"/>
      <c r="E12" s="142"/>
      <c r="F12" s="142"/>
      <c r="G12" s="143"/>
      <c r="H12" s="143"/>
      <c r="I12" s="143"/>
      <c r="J12" s="140"/>
      <c r="K12" s="140"/>
      <c r="L12" s="140"/>
      <c r="M12" s="140"/>
    </row>
    <row r="13" spans="1:13" ht="15.6">
      <c r="A13" s="19"/>
      <c r="B13" s="141"/>
      <c r="C13" s="141"/>
      <c r="D13" s="141"/>
      <c r="E13" s="148"/>
      <c r="F13" s="142"/>
      <c r="G13" s="143"/>
      <c r="H13" s="143"/>
      <c r="I13" s="143"/>
      <c r="J13" s="140"/>
      <c r="K13" s="140"/>
      <c r="L13" s="140"/>
      <c r="M13" s="140"/>
    </row>
    <row r="14" spans="1:13" ht="15.6">
      <c r="A14" s="19"/>
      <c r="B14" s="141"/>
      <c r="C14" s="141"/>
      <c r="D14" s="141"/>
      <c r="E14" s="149"/>
      <c r="F14" s="144"/>
      <c r="G14" s="145"/>
      <c r="H14" s="145"/>
      <c r="I14" s="145"/>
      <c r="J14" s="146"/>
      <c r="K14" s="144"/>
      <c r="L14" s="144"/>
      <c r="M14" s="147"/>
    </row>
    <row r="15" spans="1:13">
      <c r="E15" s="65"/>
      <c r="F15" s="65"/>
      <c r="G15" s="66"/>
      <c r="H15" s="66"/>
      <c r="I15" s="66"/>
      <c r="J15" s="67"/>
      <c r="K15" s="65"/>
      <c r="L15" s="65"/>
      <c r="M15" s="68"/>
    </row>
    <row r="16" spans="1:13">
      <c r="E16" s="65"/>
      <c r="F16" s="65"/>
      <c r="G16" s="66"/>
      <c r="H16" s="66"/>
      <c r="I16" s="66"/>
      <c r="J16" s="67"/>
      <c r="K16" s="65"/>
      <c r="L16" s="65"/>
      <c r="M16" s="68"/>
    </row>
    <row r="18" spans="6:6">
      <c r="F18" s="66"/>
    </row>
    <row r="19" spans="6:6">
      <c r="F19" s="66"/>
    </row>
    <row r="20" spans="6:6">
      <c r="F20" s="66"/>
    </row>
  </sheetData>
  <sheetProtection password="CAAF" sheet="1" objects="1" scenarios="1"/>
  <phoneticPr fontId="0" type="noConversion"/>
  <pageMargins left="0" right="0" top="1.1811023622047245" bottom="0" header="0.51181102362204722" footer="0"/>
  <pageSetup paperSize="9" scale="85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Analyse</vt:lpstr>
      <vt:lpstr>Muster</vt:lpstr>
      <vt:lpstr>Tabelle2</vt:lpstr>
      <vt:lpstr>Tabelle3</vt:lpstr>
    </vt:vector>
  </TitlesOfParts>
  <Company>Force Limagrain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Amler</dc:creator>
  <cp:lastModifiedBy>Amler</cp:lastModifiedBy>
  <cp:lastPrinted>2019-09-03T19:36:15Z</cp:lastPrinted>
  <dcterms:created xsi:type="dcterms:W3CDTF">2003-08-22T16:09:11Z</dcterms:created>
  <dcterms:modified xsi:type="dcterms:W3CDTF">2019-11-01T14:12:37Z</dcterms:modified>
</cp:coreProperties>
</file>